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grami rada, zapisnik i financijski planovi\Zapisnici, Pozivi, Skupštine, Programi rada 2021\Zapisnici, Pozivi\X. sjednica TV TZG KOrčule 8.12.2021\"/>
    </mc:Choice>
  </mc:AlternateContent>
  <xr:revisionPtr revIDLastSave="0" documentId="13_ncr:1_{C93FB4EA-D387-47B3-9ADD-5170D672B3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RADA TABL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4" i="1"/>
  <c r="H59" i="1" l="1"/>
  <c r="H57" i="1"/>
  <c r="H56" i="1"/>
  <c r="H54" i="1"/>
  <c r="H6" i="1"/>
  <c r="H51" i="1"/>
  <c r="H46" i="1"/>
  <c r="H45" i="1"/>
  <c r="H44" i="1"/>
  <c r="H40" i="1"/>
  <c r="H35" i="1"/>
  <c r="H34" i="1"/>
  <c r="H33" i="1"/>
  <c r="H32" i="1"/>
  <c r="H31" i="1"/>
  <c r="H30" i="1"/>
  <c r="H24" i="1"/>
  <c r="H21" i="1"/>
  <c r="H18" i="1"/>
  <c r="H12" i="1"/>
  <c r="H11" i="1"/>
  <c r="H9" i="1"/>
  <c r="H7" i="1"/>
  <c r="H5" i="1"/>
  <c r="H4" i="1"/>
  <c r="H3" i="1"/>
  <c r="F54" i="1" l="1"/>
  <c r="E54" i="1"/>
  <c r="D54" i="1"/>
  <c r="E24" i="1"/>
  <c r="F57" i="1"/>
  <c r="E57" i="1"/>
  <c r="F44" i="1"/>
  <c r="F41" i="1"/>
  <c r="F35" i="1"/>
  <c r="F24" i="1"/>
  <c r="F18" i="1"/>
  <c r="F14" i="1"/>
  <c r="F12" i="1"/>
  <c r="F3" i="1"/>
  <c r="E44" i="1"/>
  <c r="E41" i="1"/>
  <c r="E35" i="1"/>
  <c r="E18" i="1"/>
  <c r="E14" i="1"/>
  <c r="E12" i="1"/>
  <c r="E3" i="1"/>
  <c r="D57" i="1"/>
  <c r="D44" i="1"/>
  <c r="D41" i="1"/>
  <c r="D35" i="1"/>
  <c r="D24" i="1"/>
  <c r="D18" i="1"/>
  <c r="D14" i="1"/>
  <c r="D3" i="1"/>
  <c r="D12" i="1"/>
  <c r="G11" i="1" s="1"/>
  <c r="F51" i="1" l="1"/>
  <c r="F59" i="1" s="1"/>
  <c r="E51" i="1"/>
  <c r="E59" i="1" s="1"/>
  <c r="D51" i="1"/>
  <c r="G3" i="1"/>
  <c r="G5" i="1"/>
  <c r="G7" i="1"/>
  <c r="G9" i="1"/>
  <c r="G4" i="1"/>
  <c r="G6" i="1"/>
  <c r="G8" i="1"/>
  <c r="G10" i="1"/>
  <c r="G17" i="1" l="1"/>
  <c r="G15" i="1"/>
  <c r="G16" i="1"/>
  <c r="G35" i="1"/>
  <c r="G39" i="1"/>
  <c r="G37" i="1"/>
  <c r="G40" i="1"/>
  <c r="G38" i="1"/>
  <c r="G36" i="1"/>
  <c r="G24" i="1"/>
  <c r="G33" i="1"/>
  <c r="G31" i="1"/>
  <c r="G29" i="1"/>
  <c r="G27" i="1"/>
  <c r="G25" i="1"/>
  <c r="G34" i="1"/>
  <c r="G32" i="1"/>
  <c r="G30" i="1"/>
  <c r="G28" i="1"/>
  <c r="G26" i="1"/>
  <c r="G23" i="1"/>
  <c r="G21" i="1"/>
  <c r="G19" i="1"/>
  <c r="G22" i="1"/>
  <c r="G20" i="1"/>
  <c r="G50" i="1"/>
  <c r="G42" i="1"/>
  <c r="G43" i="1"/>
  <c r="G41" i="1"/>
  <c r="G49" i="1"/>
  <c r="D59" i="1"/>
  <c r="G59" i="1" s="1"/>
  <c r="G47" i="1"/>
  <c r="G45" i="1"/>
  <c r="G48" i="1"/>
  <c r="G46" i="1"/>
  <c r="G14" i="1"/>
  <c r="G18" i="1"/>
  <c r="G12" i="1"/>
  <c r="G51" i="1" l="1"/>
</calcChain>
</file>

<file path=xl/sharedStrings.xml><?xml version="1.0" encoding="utf-8"?>
<sst xmlns="http://schemas.openxmlformats.org/spreadsheetml/2006/main" count="115" uniqueCount="103">
  <si>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</si>
  <si>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</si>
  <si>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</si>
  <si>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</si>
  <si>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</si>
  <si>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</si>
  <si>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</si>
  <si>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</si>
  <si>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</si>
  <si>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</si>
  <si>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općine/grada/državnog</t>
  </si>
  <si>
    <t>3.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</si>
  <si>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</si>
  <si>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</si>
  <si>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</si>
  <si>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</si>
  <si>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</si>
  <si>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</si>
  <si>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</si>
  <si>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RASHODI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</si>
  <si>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</si>
  <si>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</si>
  <si>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</si>
  <si>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</si>
  <si>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</si>
  <si>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</si>
  <si>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</si>
  <si>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</si>
  <si>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</si>
  <si>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</si>
  <si>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</si>
  <si>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</si>
  <si>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</si>
  <si>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</si>
  <si>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</si>
  <si>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</si>
  <si>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</si>
  <si>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</si>
  <si>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</si>
  <si>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Definiranje brending sustava i brend arhitekture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</si>
  <si>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</si>
  <si>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</si>
  <si>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</si>
  <si>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</si>
  <si>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</si>
  <si>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</si>
  <si>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</si>
  <si>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</si>
  <si>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</si>
  <si>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</si>
  <si>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</si>
  <si>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</si>
  <si>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</si>
  <si>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3.9.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</si>
  <si>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</si>
  <si>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</si>
  <si>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</si>
  <si>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</si>
  <si>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</si>
  <si>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</si>
  <si>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</si>
  <si>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</si>
  <si>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</si>
  <si>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</si>
  <si>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</si>
  <si>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</si>
  <si>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uređenje destinacije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</si>
  <si>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</si>
  <si>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</si>
  <si>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</si>
  <si>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</si>
  <si>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</si>
  <si>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RASHODI</t>
  </si>
  <si>
    <t>6.1.</t>
  </si>
  <si>
    <t>Plaće</t>
  </si>
  <si>
    <t>6.2.</t>
  </si>
  <si>
    <t>Materijalni troškovi</t>
  </si>
  <si>
    <t>6.4.</t>
  </si>
  <si>
    <t>Tijela turističke zajednice</t>
  </si>
  <si>
    <t>6.3.</t>
  </si>
  <si>
    <t>Troškovi poslovanja mreže predstavništava/ ispostava</t>
  </si>
  <si>
    <t xml:space="preserve">REZERVA </t>
  </si>
  <si>
    <t>8.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</si>
  <si>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</si>
  <si>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</si>
  <si>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</si>
  <si>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</si>
  <si>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</si>
  <si>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</si>
  <si>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</si>
  <si>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</si>
  <si>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PRIHODI UKUPNO</t>
  </si>
  <si>
    <t>Ostali prihodi - nautička turistička pristojba</t>
  </si>
  <si>
    <t>POKRIVANJE DUGA GRADU KORČULI IZ 2018. GODINE</t>
  </si>
  <si>
    <t>Ostvarenje do 15.10.2021. (u kn)</t>
  </si>
  <si>
    <t>Novi plan do 31.12.2021. (u kn)</t>
  </si>
  <si>
    <t>* stanje računa na 16.11.2021. je 254.247,91 kn</t>
  </si>
  <si>
    <t>* u 2021 plaćeno je 150.000,00 kn dug BP iz 2018.</t>
  </si>
  <si>
    <t>Internetske stranice i društvene mreže</t>
  </si>
  <si>
    <t>Indeks</t>
  </si>
  <si>
    <t>Prihodi od sustava turističkih zajednica (udružene TZ + potpore manifestacijama)</t>
  </si>
  <si>
    <t>g</t>
  </si>
  <si>
    <t>IZMJENE I DOPUNE PROGRAMA RADA TURISTIČKE ZAJEDNICE GRADA KORČULE S FINANCIJSKIM PLANOM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</si>
</sst>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164" fontId="10" fillId="4" borderId="5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10" fillId="6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11" fillId="3" borderId="5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0" fillId="7" borderId="4" xfId="0" applyFont="1" applyFill="1" applyBorder="1" applyAlignment="1">
      <alignment wrapText="1"/>
    </xf>
    <xf numFmtId="164" fontId="2" fillId="7" borderId="4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4" xfId="0" applyFont="1" applyFill="1" applyBorder="1"/>
    <xf numFmtId="164" fontId="0" fillId="7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wrapText="1"/>
    </xf>
    <xf numFmtId="164" fontId="3" fillId="7" borderId="4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wrapText="1"/>
    </xf>
    <xf numFmtId="164" fontId="7" fillId="7" borderId="4" xfId="0" applyNumberFormat="1" applyFont="1" applyFill="1" applyBorder="1" applyAlignment="1">
      <alignment horizontal="center"/>
    </xf>
    <xf numFmtId="2" fontId="7" fillId="7" borderId="5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7" fillId="7" borderId="8" xfId="0" applyNumberFormat="1" applyFont="1" applyFill="1" applyBorder="1" applyAlignment="1">
      <alignment horizontal="center"/>
    </xf>
    <xf numFmtId="0" fontId="13" fillId="0" borderId="1" xfId="0" applyFont="1" applyBorder="1"/>
    <xf numFmtId="0" fontId="2" fillId="7" borderId="4" xfId="0" applyFont="1" applyFill="1" applyBorder="1"/>
    <xf numFmtId="2" fontId="0" fillId="0" borderId="9" xfId="0" applyNumberFormat="1" applyBorder="1"/>
    <xf numFmtId="2" fontId="0" fillId="0" borderId="10" xfId="0" applyNumberFormat="1" applyBorder="1"/>
    <xf numFmtId="2" fontId="0" fillId="7" borderId="10" xfId="0" applyNumberFormat="1" applyFill="1" applyBorder="1"/>
    <xf numFmtId="0" fontId="0" fillId="7" borderId="10" xfId="0" applyFill="1" applyBorder="1"/>
    <xf numFmtId="0" fontId="0" fillId="0" borderId="10" xfId="0" applyBorder="1"/>
    <xf numFmtId="2" fontId="0" fillId="7" borderId="11" xfId="0" applyNumberFormat="1" applyFill="1" applyBorder="1"/>
    <xf numFmtId="0" fontId="0" fillId="0" borderId="12" xfId="0" applyBorder="1"/>
    <xf numFmtId="2" fontId="0" fillId="8" borderId="10" xfId="0" applyNumberFormat="1" applyFill="1" applyBorder="1"/>
    <xf numFmtId="2" fontId="0" fillId="9" borderId="10" xfId="0" applyNumberFormat="1" applyFill="1" applyBorder="1"/>
    <xf numFmtId="2" fontId="0" fillId="10" borderId="11" xfId="0" applyNumberFormat="1" applyFill="1" applyBorder="1"/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23" workbookViewId="0">
      <selection activeCell="G44" sqref="G44"/>
    </sheetView>
  </sheetViews>
  <sheetFormatPr defaultRowHeight="14.4" x14ac:dyDescent="0.3"/>
  <cols>
    <col min="1" max="1" width="4" style="11" customWidth="1"/>
    <col min="2" max="2" width="5.109375" style="11" customWidth="1"/>
    <col min="3" max="3" width="46.109375" customWidth="1"/>
    <col min="4" max="4" width="17.6640625" customWidth="1"/>
    <col min="5" max="5" width="17.21875" customWidth="1"/>
    <col min="6" max="6" width="17" customWidth="1"/>
    <col min="7" max="8" width="7.5546875" customWidth="1"/>
  </cols>
  <sheetData>
    <row r="1" spans="1:8" ht="15" thickBot="1" x14ac:dyDescent="0.35">
      <c r="C1" t="s">
        <v>102</v>
      </c>
    </row>
    <row r="2" spans="1:8" ht="29.4" thickBot="1" x14ac:dyDescent="0.35">
      <c r="A2" s="39"/>
      <c r="B2" s="40"/>
      <c r="C2" s="40" t="s">
        <v>0</v>
      </c>
      <c r="D2" s="40" t="s">
        <v>1</v>
      </c>
      <c r="E2" s="40" t="s">
        <v>94</v>
      </c>
      <c r="F2" s="40" t="s">
        <v>95</v>
      </c>
      <c r="G2" s="44" t="s">
        <v>2</v>
      </c>
      <c r="H2" s="79" t="s">
        <v>99</v>
      </c>
    </row>
    <row r="3" spans="1:8" ht="15" thickBot="1" x14ac:dyDescent="0.35">
      <c r="A3" s="18" t="s">
        <v>3</v>
      </c>
      <c r="B3" s="12"/>
      <c r="C3" s="1" t="s">
        <v>4</v>
      </c>
      <c r="D3" s="41">
        <f>D4+D5</f>
        <v>1350000</v>
      </c>
      <c r="E3" s="41">
        <f>E4+E5</f>
        <v>862738.80999999994</v>
      </c>
      <c r="F3" s="41">
        <f>F4+F5</f>
        <v>984489.92999999993</v>
      </c>
      <c r="G3" s="45">
        <f>D3/D12*100</f>
        <v>77.787381158167676</v>
      </c>
      <c r="H3" s="81">
        <f>E3/F3</f>
        <v>0.87633076145329392</v>
      </c>
    </row>
    <row r="4" spans="1:8" ht="15" thickBot="1" x14ac:dyDescent="0.35">
      <c r="A4" s="19"/>
      <c r="B4" s="13" t="s">
        <v>5</v>
      </c>
      <c r="C4" s="9" t="s">
        <v>6</v>
      </c>
      <c r="D4" s="42">
        <v>900000</v>
      </c>
      <c r="E4" s="42">
        <v>663883.57999999996</v>
      </c>
      <c r="F4" s="42">
        <v>725634.7</v>
      </c>
      <c r="G4" s="46">
        <f>D4/D12*100</f>
        <v>51.858254105445113</v>
      </c>
      <c r="H4" s="82">
        <f>E4/F4</f>
        <v>0.9149005415534841</v>
      </c>
    </row>
    <row r="5" spans="1:8" ht="15" thickBot="1" x14ac:dyDescent="0.35">
      <c r="A5" s="20"/>
      <c r="B5" s="13" t="s">
        <v>7</v>
      </c>
      <c r="C5" s="9" t="s">
        <v>8</v>
      </c>
      <c r="D5" s="42">
        <v>450000</v>
      </c>
      <c r="E5" s="42">
        <v>198855.23</v>
      </c>
      <c r="F5" s="42">
        <v>258855.23</v>
      </c>
      <c r="G5" s="46">
        <f>D5/D12*100</f>
        <v>25.929127052722556</v>
      </c>
      <c r="H5" s="82">
        <f>E5/F5</f>
        <v>0.7682102076902213</v>
      </c>
    </row>
    <row r="6" spans="1:8" ht="51.75" customHeight="1" thickBot="1" x14ac:dyDescent="0.35">
      <c r="A6" s="55" t="s">
        <v>9</v>
      </c>
      <c r="B6" s="56"/>
      <c r="C6" s="57" t="s">
        <v>10</v>
      </c>
      <c r="D6" s="58">
        <v>10500</v>
      </c>
      <c r="E6" s="58">
        <v>7007.46</v>
      </c>
      <c r="F6" s="58">
        <v>17007.46</v>
      </c>
      <c r="G6" s="59">
        <f>D6/D12*100</f>
        <v>0.60501296456352638</v>
      </c>
      <c r="H6" s="83">
        <f>E6/F6</f>
        <v>0.41202272414575725</v>
      </c>
    </row>
    <row r="7" spans="1:8" ht="15" thickBot="1" x14ac:dyDescent="0.35">
      <c r="A7" s="60" t="s">
        <v>11</v>
      </c>
      <c r="B7" s="61"/>
      <c r="C7" s="80" t="s">
        <v>100</v>
      </c>
      <c r="D7" s="63">
        <v>225000</v>
      </c>
      <c r="E7" s="63">
        <v>148612.35</v>
      </c>
      <c r="F7" s="63">
        <v>148612.35</v>
      </c>
      <c r="G7" s="59">
        <f>D7/D12*100</f>
        <v>12.964563526361278</v>
      </c>
      <c r="H7" s="84">
        <f>E7/F7</f>
        <v>1</v>
      </c>
    </row>
    <row r="8" spans="1:8" ht="15" thickBot="1" x14ac:dyDescent="0.35">
      <c r="A8" s="60" t="s">
        <v>12</v>
      </c>
      <c r="B8" s="61"/>
      <c r="C8" s="62" t="s">
        <v>13</v>
      </c>
      <c r="D8" s="63">
        <v>0</v>
      </c>
      <c r="E8" s="63">
        <v>0</v>
      </c>
      <c r="F8" s="63">
        <v>0</v>
      </c>
      <c r="G8" s="59">
        <f>D8/D12*100</f>
        <v>0</v>
      </c>
      <c r="H8" s="84">
        <v>0</v>
      </c>
    </row>
    <row r="9" spans="1:8" ht="15" thickBot="1" x14ac:dyDescent="0.35">
      <c r="A9" s="60" t="s">
        <v>14</v>
      </c>
      <c r="B9" s="61"/>
      <c r="C9" s="62" t="s">
        <v>15</v>
      </c>
      <c r="D9" s="63">
        <v>0</v>
      </c>
      <c r="E9" s="63">
        <v>4001.59</v>
      </c>
      <c r="F9" s="63">
        <v>4001.59</v>
      </c>
      <c r="G9" s="59">
        <f>D9/D12*100</f>
        <v>0</v>
      </c>
      <c r="H9" s="84">
        <f>E9/F9</f>
        <v>1</v>
      </c>
    </row>
    <row r="10" spans="1:8" ht="15" thickBot="1" x14ac:dyDescent="0.35">
      <c r="A10" s="60" t="s">
        <v>16</v>
      </c>
      <c r="B10" s="61"/>
      <c r="C10" s="62" t="s">
        <v>17</v>
      </c>
      <c r="D10" s="63">
        <v>0</v>
      </c>
      <c r="E10" s="63">
        <v>0</v>
      </c>
      <c r="F10" s="63">
        <v>0</v>
      </c>
      <c r="G10" s="59">
        <f>D10/D12*100</f>
        <v>0</v>
      </c>
      <c r="H10" s="84">
        <v>0</v>
      </c>
    </row>
    <row r="11" spans="1:8" ht="15" thickBot="1" x14ac:dyDescent="0.35">
      <c r="A11" s="60" t="s">
        <v>18</v>
      </c>
      <c r="B11" s="61"/>
      <c r="C11" s="62" t="s">
        <v>92</v>
      </c>
      <c r="D11" s="63">
        <v>150000</v>
      </c>
      <c r="E11" s="63">
        <v>264646.5</v>
      </c>
      <c r="F11" s="63">
        <v>286646.5</v>
      </c>
      <c r="G11" s="59">
        <f>D11/D12*100</f>
        <v>8.6430423509075194</v>
      </c>
      <c r="H11" s="83">
        <f>E11/F11</f>
        <v>0.92325041470940683</v>
      </c>
    </row>
    <row r="12" spans="1:8" ht="15" thickBot="1" x14ac:dyDescent="0.35">
      <c r="A12" s="21"/>
      <c r="B12" s="5"/>
      <c r="C12" s="6" t="s">
        <v>91</v>
      </c>
      <c r="D12" s="7">
        <f>D4+D5+D6+D7+D8+D9+D10+D11</f>
        <v>1735500</v>
      </c>
      <c r="E12" s="7">
        <f>E4+E5+E6+E7+E8+E9+E10+E11</f>
        <v>1287006.71</v>
      </c>
      <c r="F12" s="7">
        <f>F4+F5+F6+F7+F8+F9+F10+F11</f>
        <v>1440757.83</v>
      </c>
      <c r="G12" s="47">
        <f>G4+G5+G6+G7+G8+G9+G10+G11</f>
        <v>100</v>
      </c>
      <c r="H12" s="82">
        <f>E12/F12</f>
        <v>0.89328455011762797</v>
      </c>
    </row>
    <row r="13" spans="1:8" ht="28.2" thickBot="1" x14ac:dyDescent="0.35">
      <c r="A13" s="22"/>
      <c r="B13" s="2"/>
      <c r="C13" s="64" t="s">
        <v>19</v>
      </c>
      <c r="D13" s="64" t="s">
        <v>1</v>
      </c>
      <c r="E13" s="65" t="s">
        <v>94</v>
      </c>
      <c r="F13" s="65" t="s">
        <v>95</v>
      </c>
      <c r="G13" s="66" t="s">
        <v>2</v>
      </c>
      <c r="H13" s="84"/>
    </row>
    <row r="14" spans="1:8" ht="15" thickBot="1" x14ac:dyDescent="0.35">
      <c r="A14" s="23" t="s">
        <v>3</v>
      </c>
      <c r="B14" s="14"/>
      <c r="C14" s="67" t="s">
        <v>20</v>
      </c>
      <c r="D14" s="68">
        <f>D15+D16+D17</f>
        <v>20000</v>
      </c>
      <c r="E14" s="68">
        <f>E15+E16+E17</f>
        <v>0</v>
      </c>
      <c r="F14" s="68">
        <f>F15+F16+F17</f>
        <v>0</v>
      </c>
      <c r="G14" s="69">
        <f>D14/D51*100</f>
        <v>1.1524056467876691</v>
      </c>
      <c r="H14" s="84">
        <v>0</v>
      </c>
    </row>
    <row r="15" spans="1:8" ht="43.8" thickBot="1" x14ac:dyDescent="0.35">
      <c r="A15" s="24"/>
      <c r="B15" s="15" t="s">
        <v>5</v>
      </c>
      <c r="C15" s="10" t="s">
        <v>21</v>
      </c>
      <c r="D15" s="29">
        <v>20000</v>
      </c>
      <c r="E15" s="29">
        <v>0</v>
      </c>
      <c r="F15" s="29">
        <v>0</v>
      </c>
      <c r="G15" s="75">
        <f>D15/D51*100</f>
        <v>1.1524056467876691</v>
      </c>
      <c r="H15" s="85">
        <v>0</v>
      </c>
    </row>
    <row r="16" spans="1:8" ht="15" thickBot="1" x14ac:dyDescent="0.35">
      <c r="A16" s="25"/>
      <c r="B16" s="15" t="s">
        <v>7</v>
      </c>
      <c r="C16" s="10" t="s">
        <v>22</v>
      </c>
      <c r="D16" s="29">
        <v>0</v>
      </c>
      <c r="E16" s="29">
        <v>0</v>
      </c>
      <c r="F16" s="29">
        <v>0</v>
      </c>
      <c r="G16" s="76">
        <f>D16/D51*100</f>
        <v>0</v>
      </c>
      <c r="H16" s="85">
        <v>0</v>
      </c>
    </row>
    <row r="17" spans="1:8" ht="15" thickBot="1" x14ac:dyDescent="0.35">
      <c r="A17" s="24"/>
      <c r="B17" s="15" t="s">
        <v>23</v>
      </c>
      <c r="C17" s="10" t="s">
        <v>24</v>
      </c>
      <c r="D17" s="29">
        <v>0</v>
      </c>
      <c r="E17" s="29">
        <v>0</v>
      </c>
      <c r="F17" s="29">
        <v>0</v>
      </c>
      <c r="G17" s="77">
        <f>D17/D51*100</f>
        <v>0</v>
      </c>
      <c r="H17" s="85">
        <v>0</v>
      </c>
    </row>
    <row r="18" spans="1:8" ht="15" thickBot="1" x14ac:dyDescent="0.35">
      <c r="A18" s="70" t="s">
        <v>25</v>
      </c>
      <c r="B18" s="71"/>
      <c r="C18" s="72" t="s">
        <v>26</v>
      </c>
      <c r="D18" s="73">
        <f>D19+D20+D21+D22+D23</f>
        <v>423500</v>
      </c>
      <c r="E18" s="73">
        <f>E19+E20+E21+E22+E23</f>
        <v>83327.429999999993</v>
      </c>
      <c r="F18" s="73">
        <f>F19+F20+F21+F22+F23</f>
        <v>145677.43</v>
      </c>
      <c r="G18" s="78">
        <f>D18/D51*100</f>
        <v>24.402189570728897</v>
      </c>
      <c r="H18" s="86">
        <f>E18/F18</f>
        <v>0.57199958840569876</v>
      </c>
    </row>
    <row r="19" spans="1:8" ht="29.4" thickBot="1" x14ac:dyDescent="0.35">
      <c r="A19" s="25"/>
      <c r="B19" s="15" t="s">
        <v>27</v>
      </c>
      <c r="C19" s="10" t="s">
        <v>28</v>
      </c>
      <c r="D19" s="29">
        <v>70000</v>
      </c>
      <c r="E19" s="29">
        <v>0</v>
      </c>
      <c r="F19" s="29">
        <v>0</v>
      </c>
      <c r="G19" s="48">
        <f>D19/D51*100</f>
        <v>4.0334197637568421</v>
      </c>
      <c r="H19" s="87">
        <v>0</v>
      </c>
    </row>
    <row r="20" spans="1:8" ht="15" thickBot="1" x14ac:dyDescent="0.35">
      <c r="A20" s="26"/>
      <c r="B20" s="15" t="s">
        <v>29</v>
      </c>
      <c r="C20" s="10" t="s">
        <v>30</v>
      </c>
      <c r="D20" s="29">
        <v>92500</v>
      </c>
      <c r="E20" s="29">
        <v>0</v>
      </c>
      <c r="F20" s="29">
        <v>50350</v>
      </c>
      <c r="G20" s="48">
        <f>D20/D51*100</f>
        <v>5.3298761163929704</v>
      </c>
      <c r="H20" s="85">
        <v>0</v>
      </c>
    </row>
    <row r="21" spans="1:8" ht="15" thickBot="1" x14ac:dyDescent="0.35">
      <c r="A21" s="26"/>
      <c r="B21" s="15" t="s">
        <v>31</v>
      </c>
      <c r="C21" s="10" t="s">
        <v>32</v>
      </c>
      <c r="D21" s="29">
        <v>236000</v>
      </c>
      <c r="E21" s="29">
        <v>83327.429999999993</v>
      </c>
      <c r="F21" s="29">
        <v>95327.43</v>
      </c>
      <c r="G21" s="48">
        <f>D21/D51*100</f>
        <v>13.598386632094497</v>
      </c>
      <c r="H21" s="82">
        <f>E21/F21</f>
        <v>0.87411807913000483</v>
      </c>
    </row>
    <row r="22" spans="1:8" ht="15" thickBot="1" x14ac:dyDescent="0.35">
      <c r="A22" s="26"/>
      <c r="B22" s="15" t="s">
        <v>33</v>
      </c>
      <c r="C22" s="10" t="s">
        <v>34</v>
      </c>
      <c r="D22" s="29">
        <v>0</v>
      </c>
      <c r="E22" s="29">
        <v>0</v>
      </c>
      <c r="F22" s="29">
        <v>0</v>
      </c>
      <c r="G22" s="48">
        <f>D22/D51*100</f>
        <v>0</v>
      </c>
      <c r="H22" s="85">
        <v>0</v>
      </c>
    </row>
    <row r="23" spans="1:8" ht="15" thickBot="1" x14ac:dyDescent="0.35">
      <c r="A23" s="26"/>
      <c r="B23" s="15" t="s">
        <v>35</v>
      </c>
      <c r="C23" s="10" t="s">
        <v>36</v>
      </c>
      <c r="D23" s="29">
        <v>25000</v>
      </c>
      <c r="E23" s="29">
        <v>0</v>
      </c>
      <c r="F23" s="29">
        <v>0</v>
      </c>
      <c r="G23" s="48">
        <f>D23/D51*100</f>
        <v>1.4405070584845865</v>
      </c>
      <c r="H23" s="85">
        <v>0</v>
      </c>
    </row>
    <row r="24" spans="1:8" ht="15" thickBot="1" x14ac:dyDescent="0.35">
      <c r="A24" s="23" t="s">
        <v>11</v>
      </c>
      <c r="B24" s="71"/>
      <c r="C24" s="72" t="s">
        <v>37</v>
      </c>
      <c r="D24" s="73">
        <f>D25+D26+D27+D28+D29+D30+D31+D32+D33+D34</f>
        <v>393000</v>
      </c>
      <c r="E24" s="73">
        <f>E25+E26+E27+E28+E29+E30+E31+E32+E33+E34</f>
        <v>341416.98</v>
      </c>
      <c r="F24" s="73">
        <f>F25+F26+F27+F28+F29+F30+F31+F32+F33+F34</f>
        <v>395839.70999999996</v>
      </c>
      <c r="G24" s="74">
        <f>D24/D51*100</f>
        <v>22.644770959377698</v>
      </c>
      <c r="H24" s="83">
        <f>E24/F24</f>
        <v>0.86251321273451831</v>
      </c>
    </row>
    <row r="25" spans="1:8" ht="15" thickBot="1" x14ac:dyDescent="0.35">
      <c r="A25" s="24"/>
      <c r="B25" s="15" t="s">
        <v>38</v>
      </c>
      <c r="C25" s="10" t="s">
        <v>39</v>
      </c>
      <c r="D25" s="29">
        <v>0</v>
      </c>
      <c r="E25" s="29">
        <v>0</v>
      </c>
      <c r="F25" s="29">
        <v>0</v>
      </c>
      <c r="G25" s="48">
        <f>D25/D51*100</f>
        <v>0</v>
      </c>
      <c r="H25" s="85">
        <v>0</v>
      </c>
    </row>
    <row r="26" spans="1:8" ht="29.4" thickBot="1" x14ac:dyDescent="0.35">
      <c r="A26" s="24"/>
      <c r="B26" s="15" t="s">
        <v>40</v>
      </c>
      <c r="C26" s="10" t="s">
        <v>41</v>
      </c>
      <c r="D26" s="29">
        <v>0</v>
      </c>
      <c r="E26" s="29">
        <v>0</v>
      </c>
      <c r="F26" s="29">
        <v>0</v>
      </c>
      <c r="G26" s="48">
        <f>D26/D51*100</f>
        <v>0</v>
      </c>
      <c r="H26" s="85">
        <v>0</v>
      </c>
    </row>
    <row r="27" spans="1:8" ht="15" thickBot="1" x14ac:dyDescent="0.35">
      <c r="A27" s="25"/>
      <c r="B27" s="15" t="s">
        <v>42</v>
      </c>
      <c r="C27" s="10" t="s">
        <v>43</v>
      </c>
      <c r="D27" s="29">
        <v>0</v>
      </c>
      <c r="E27" s="29">
        <v>0</v>
      </c>
      <c r="F27" s="29">
        <v>0</v>
      </c>
      <c r="G27" s="48">
        <f>D27/D51*100</f>
        <v>0</v>
      </c>
      <c r="H27" s="85">
        <v>0</v>
      </c>
    </row>
    <row r="28" spans="1:8" ht="15" thickBot="1" x14ac:dyDescent="0.35">
      <c r="A28" s="25"/>
      <c r="B28" s="15" t="s">
        <v>44</v>
      </c>
      <c r="C28" s="10" t="s">
        <v>45</v>
      </c>
      <c r="D28" s="29">
        <v>0</v>
      </c>
      <c r="E28" s="29">
        <v>0</v>
      </c>
      <c r="F28" s="29">
        <v>0</v>
      </c>
      <c r="G28" s="48">
        <f>D28/D51*100</f>
        <v>0</v>
      </c>
      <c r="H28" s="85">
        <v>0</v>
      </c>
    </row>
    <row r="29" spans="1:8" ht="15" thickBot="1" x14ac:dyDescent="0.35">
      <c r="A29" s="24"/>
      <c r="B29" s="15" t="s">
        <v>46</v>
      </c>
      <c r="C29" s="10" t="s">
        <v>47</v>
      </c>
      <c r="D29" s="29">
        <v>0</v>
      </c>
      <c r="E29" s="29">
        <v>0</v>
      </c>
      <c r="F29" s="43">
        <v>0</v>
      </c>
      <c r="G29" s="48">
        <f>D29/D51*100</f>
        <v>0</v>
      </c>
      <c r="H29" s="85">
        <v>0</v>
      </c>
    </row>
    <row r="30" spans="1:8" ht="15" thickBot="1" x14ac:dyDescent="0.35">
      <c r="A30" s="25"/>
      <c r="B30" s="15" t="s">
        <v>48</v>
      </c>
      <c r="C30" s="10" t="s">
        <v>49</v>
      </c>
      <c r="D30" s="29">
        <v>59000</v>
      </c>
      <c r="E30" s="29">
        <v>73925.67</v>
      </c>
      <c r="F30" s="43">
        <v>86098.42</v>
      </c>
      <c r="G30" s="48">
        <f>D30/D51*100</f>
        <v>3.3995966580236243</v>
      </c>
      <c r="H30" s="82">
        <f t="shared" ref="H30:H35" si="0">E30/F30</f>
        <v>0.85861819531647621</v>
      </c>
    </row>
    <row r="31" spans="1:8" ht="15" thickBot="1" x14ac:dyDescent="0.35">
      <c r="A31" s="25"/>
      <c r="B31" s="15" t="s">
        <v>50</v>
      </c>
      <c r="C31" s="10" t="s">
        <v>51</v>
      </c>
      <c r="D31" s="29">
        <v>115000</v>
      </c>
      <c r="E31" s="29">
        <v>34478.129999999997</v>
      </c>
      <c r="F31" s="29">
        <v>58478.13</v>
      </c>
      <c r="G31" s="48">
        <f>D31/D51*100</f>
        <v>6.6263324690290979</v>
      </c>
      <c r="H31" s="82">
        <f t="shared" si="0"/>
        <v>0.58959015960325678</v>
      </c>
    </row>
    <row r="32" spans="1:8" ht="15" thickBot="1" x14ac:dyDescent="0.35">
      <c r="A32" s="25"/>
      <c r="B32" s="15" t="s">
        <v>52</v>
      </c>
      <c r="C32" s="10" t="s">
        <v>98</v>
      </c>
      <c r="D32" s="29">
        <v>32000</v>
      </c>
      <c r="E32" s="29">
        <v>106250</v>
      </c>
      <c r="F32" s="29">
        <v>112500</v>
      </c>
      <c r="G32" s="48">
        <f>D32/D51*100</f>
        <v>1.8438490348602707</v>
      </c>
      <c r="H32" s="82">
        <f t="shared" si="0"/>
        <v>0.94444444444444442</v>
      </c>
    </row>
    <row r="33" spans="1:8" ht="15" thickBot="1" x14ac:dyDescent="0.35">
      <c r="A33" s="25"/>
      <c r="B33" s="15" t="s">
        <v>53</v>
      </c>
      <c r="C33" s="10" t="s">
        <v>101</v>
      </c>
      <c r="D33" s="29">
        <v>65000</v>
      </c>
      <c r="E33" s="29">
        <v>17585</v>
      </c>
      <c r="F33" s="43">
        <v>17585</v>
      </c>
      <c r="G33" s="48">
        <f>D33/D51*100</f>
        <v>3.7453183520599254</v>
      </c>
      <c r="H33" s="85">
        <f t="shared" si="0"/>
        <v>1</v>
      </c>
    </row>
    <row r="34" spans="1:8" ht="15" thickBot="1" x14ac:dyDescent="0.35">
      <c r="A34" s="25"/>
      <c r="B34" s="15" t="s">
        <v>54</v>
      </c>
      <c r="C34" s="10" t="s">
        <v>55</v>
      </c>
      <c r="D34" s="29">
        <v>122000</v>
      </c>
      <c r="E34" s="29">
        <v>109178.18</v>
      </c>
      <c r="F34" s="43">
        <v>121178.16</v>
      </c>
      <c r="G34" s="48">
        <f>D34/D51*100</f>
        <v>7.0296744454047824</v>
      </c>
      <c r="H34" s="85">
        <f t="shared" si="0"/>
        <v>0.90097241945248208</v>
      </c>
    </row>
    <row r="35" spans="1:8" ht="15" thickBot="1" x14ac:dyDescent="0.35">
      <c r="A35" s="23" t="s">
        <v>12</v>
      </c>
      <c r="B35" s="14"/>
      <c r="C35" s="72" t="s">
        <v>56</v>
      </c>
      <c r="D35" s="73">
        <f>D36+D37+D38+D39+D40</f>
        <v>38000</v>
      </c>
      <c r="E35" s="73">
        <f>E36+E37+E38+E39+E40</f>
        <v>18250</v>
      </c>
      <c r="F35" s="73">
        <f>F36+F37+F38+F39+F40</f>
        <v>18250</v>
      </c>
      <c r="G35" s="74">
        <f>D35/D51*100</f>
        <v>2.1895707288965718</v>
      </c>
      <c r="H35" s="84">
        <f t="shared" si="0"/>
        <v>1</v>
      </c>
    </row>
    <row r="36" spans="1:8" ht="15" thickBot="1" x14ac:dyDescent="0.35">
      <c r="A36" s="24"/>
      <c r="B36" s="15" t="s">
        <v>57</v>
      </c>
      <c r="C36" s="10" t="s">
        <v>58</v>
      </c>
      <c r="D36" s="29">
        <v>0</v>
      </c>
      <c r="E36" s="29">
        <v>0</v>
      </c>
      <c r="F36" s="29">
        <v>0</v>
      </c>
      <c r="G36" s="48">
        <f>D36/D51*100</f>
        <v>0</v>
      </c>
      <c r="H36" s="85">
        <v>0</v>
      </c>
    </row>
    <row r="37" spans="1:8" ht="15" thickBot="1" x14ac:dyDescent="0.35">
      <c r="A37" s="24"/>
      <c r="B37" s="15" t="s">
        <v>59</v>
      </c>
      <c r="C37" s="10" t="s">
        <v>60</v>
      </c>
      <c r="D37" s="29">
        <v>0</v>
      </c>
      <c r="E37" s="29">
        <v>0</v>
      </c>
      <c r="F37" s="29">
        <v>0</v>
      </c>
      <c r="G37" s="48">
        <f>D37/D51*100</f>
        <v>0</v>
      </c>
      <c r="H37" s="85">
        <v>0</v>
      </c>
    </row>
    <row r="38" spans="1:8" ht="15" thickBot="1" x14ac:dyDescent="0.35">
      <c r="A38" s="24"/>
      <c r="B38" s="15" t="s">
        <v>61</v>
      </c>
      <c r="C38" s="10" t="s">
        <v>62</v>
      </c>
      <c r="D38" s="29">
        <v>0</v>
      </c>
      <c r="E38" s="29">
        <v>0</v>
      </c>
      <c r="F38" s="29">
        <v>0</v>
      </c>
      <c r="G38" s="48">
        <f>D38/D51*100</f>
        <v>0</v>
      </c>
      <c r="H38" s="85">
        <v>0</v>
      </c>
    </row>
    <row r="39" spans="1:8" ht="15" thickBot="1" x14ac:dyDescent="0.35">
      <c r="A39" s="25"/>
      <c r="B39" s="15" t="s">
        <v>63</v>
      </c>
      <c r="C39" s="10" t="s">
        <v>64</v>
      </c>
      <c r="D39" s="29">
        <v>23500</v>
      </c>
      <c r="E39" s="29">
        <v>0</v>
      </c>
      <c r="F39" s="29">
        <v>0</v>
      </c>
      <c r="G39" s="48">
        <f>D39/D51*100</f>
        <v>1.3540766349755113</v>
      </c>
      <c r="H39" s="85">
        <v>0</v>
      </c>
    </row>
    <row r="40" spans="1:8" ht="15" thickBot="1" x14ac:dyDescent="0.35">
      <c r="A40" s="24"/>
      <c r="B40" s="15" t="s">
        <v>65</v>
      </c>
      <c r="C40" s="10" t="s">
        <v>66</v>
      </c>
      <c r="D40" s="29">
        <v>14500</v>
      </c>
      <c r="E40" s="29">
        <v>18250</v>
      </c>
      <c r="F40" s="29">
        <v>18250</v>
      </c>
      <c r="G40" s="48">
        <f>D40/D51*100</f>
        <v>0.83549409392106011</v>
      </c>
      <c r="H40" s="85">
        <f>E40/F40</f>
        <v>1</v>
      </c>
    </row>
    <row r="41" spans="1:8" ht="15" thickBot="1" x14ac:dyDescent="0.35">
      <c r="A41" s="23" t="s">
        <v>14</v>
      </c>
      <c r="B41" s="14"/>
      <c r="C41" s="30" t="s">
        <v>67</v>
      </c>
      <c r="D41" s="31">
        <f>D42+D43</f>
        <v>1500</v>
      </c>
      <c r="E41" s="31">
        <f>E42+E43</f>
        <v>0</v>
      </c>
      <c r="F41" s="31">
        <f>F42+F43</f>
        <v>0</v>
      </c>
      <c r="G41" s="74">
        <f>D41/D51*100</f>
        <v>8.6430423509075191E-2</v>
      </c>
      <c r="H41" s="84">
        <v>0</v>
      </c>
    </row>
    <row r="42" spans="1:8" ht="15" thickBot="1" x14ac:dyDescent="0.35">
      <c r="A42" s="24"/>
      <c r="B42" s="15" t="s">
        <v>68</v>
      </c>
      <c r="C42" s="10" t="s">
        <v>69</v>
      </c>
      <c r="D42" s="29">
        <v>0</v>
      </c>
      <c r="E42" s="29">
        <v>0</v>
      </c>
      <c r="F42" s="29">
        <v>0</v>
      </c>
      <c r="G42" s="48">
        <f>D42/D51*100</f>
        <v>0</v>
      </c>
      <c r="H42" s="85">
        <v>0</v>
      </c>
    </row>
    <row r="43" spans="1:8" ht="15" thickBot="1" x14ac:dyDescent="0.35">
      <c r="A43" s="24"/>
      <c r="B43" s="15" t="s">
        <v>70</v>
      </c>
      <c r="C43" s="10" t="s">
        <v>71</v>
      </c>
      <c r="D43" s="29">
        <v>1500</v>
      </c>
      <c r="E43" s="29">
        <v>0</v>
      </c>
      <c r="F43" s="29">
        <v>0</v>
      </c>
      <c r="G43" s="48">
        <f>D43/D51*100</f>
        <v>8.6430423509075191E-2</v>
      </c>
      <c r="H43" s="85">
        <v>0</v>
      </c>
    </row>
    <row r="44" spans="1:8" ht="15" thickBot="1" x14ac:dyDescent="0.35">
      <c r="A44" s="23" t="s">
        <v>16</v>
      </c>
      <c r="B44" s="14"/>
      <c r="C44" s="30" t="s">
        <v>72</v>
      </c>
      <c r="D44" s="31">
        <f>D45+D46+D47+D48</f>
        <v>659500</v>
      </c>
      <c r="E44" s="31">
        <f>E45+E46+E47+E48</f>
        <v>542164.72</v>
      </c>
      <c r="F44" s="31">
        <f>F45+F46+F47+F48</f>
        <v>672687.12</v>
      </c>
      <c r="G44" s="49">
        <f>G45+G46+G47+G48</f>
        <v>38.000576202823403</v>
      </c>
      <c r="H44" s="83">
        <f>E44/F44</f>
        <v>0.8059686351657811</v>
      </c>
    </row>
    <row r="45" spans="1:8" ht="15" thickBot="1" x14ac:dyDescent="0.35">
      <c r="A45" s="24"/>
      <c r="B45" s="15" t="s">
        <v>73</v>
      </c>
      <c r="C45" s="10" t="s">
        <v>74</v>
      </c>
      <c r="D45" s="29">
        <v>379000</v>
      </c>
      <c r="E45" s="29">
        <v>353800.94</v>
      </c>
      <c r="F45" s="43">
        <v>427825.94</v>
      </c>
      <c r="G45" s="48">
        <f>D45/D51*100</f>
        <v>21.838087006626335</v>
      </c>
      <c r="H45" s="82">
        <f>E45/F45</f>
        <v>0.82697402593213487</v>
      </c>
    </row>
    <row r="46" spans="1:8" ht="15" thickBot="1" x14ac:dyDescent="0.35">
      <c r="A46" s="24"/>
      <c r="B46" s="15" t="s">
        <v>75</v>
      </c>
      <c r="C46" s="10" t="s">
        <v>76</v>
      </c>
      <c r="D46" s="29">
        <v>279000</v>
      </c>
      <c r="E46" s="29">
        <v>188363.78</v>
      </c>
      <c r="F46" s="43">
        <v>244861.18</v>
      </c>
      <c r="G46" s="48">
        <f>D46/D51*100</f>
        <v>16.076058772687986</v>
      </c>
      <c r="H46" s="82">
        <f>E46/F46</f>
        <v>0.76926763156168732</v>
      </c>
    </row>
    <row r="47" spans="1:8" ht="15" thickBot="1" x14ac:dyDescent="0.35">
      <c r="A47" s="25"/>
      <c r="B47" s="15" t="s">
        <v>77</v>
      </c>
      <c r="C47" s="10" t="s">
        <v>78</v>
      </c>
      <c r="D47" s="29">
        <v>1500</v>
      </c>
      <c r="E47" s="29">
        <v>0</v>
      </c>
      <c r="F47" s="29">
        <v>0</v>
      </c>
      <c r="G47" s="48">
        <f>D47/D51*100</f>
        <v>8.6430423509075191E-2</v>
      </c>
      <c r="H47" s="85">
        <v>0</v>
      </c>
    </row>
    <row r="48" spans="1:8" ht="15" thickBot="1" x14ac:dyDescent="0.35">
      <c r="A48" s="25"/>
      <c r="B48" s="15" t="s">
        <v>79</v>
      </c>
      <c r="C48" s="10" t="s">
        <v>80</v>
      </c>
      <c r="D48" s="29">
        <v>0</v>
      </c>
      <c r="E48" s="29">
        <v>0</v>
      </c>
      <c r="F48" s="29">
        <v>0</v>
      </c>
      <c r="G48" s="48">
        <f>D48/D51*100</f>
        <v>0</v>
      </c>
      <c r="H48" s="85">
        <v>0</v>
      </c>
    </row>
    <row r="49" spans="1:8" ht="15" thickBot="1" x14ac:dyDescent="0.35">
      <c r="A49" s="23" t="s">
        <v>18</v>
      </c>
      <c r="B49" s="14"/>
      <c r="C49" s="30" t="s">
        <v>81</v>
      </c>
      <c r="D49" s="32">
        <v>50000</v>
      </c>
      <c r="E49" s="32">
        <v>0</v>
      </c>
      <c r="F49" s="32">
        <v>0</v>
      </c>
      <c r="G49" s="50">
        <f>D49/D51*100</f>
        <v>2.881014116969173</v>
      </c>
      <c r="H49" s="84">
        <v>0</v>
      </c>
    </row>
    <row r="50" spans="1:8" ht="29.4" thickBot="1" x14ac:dyDescent="0.35">
      <c r="A50" s="23" t="s">
        <v>82</v>
      </c>
      <c r="B50" s="14"/>
      <c r="C50" s="30" t="s">
        <v>93</v>
      </c>
      <c r="D50" s="32">
        <v>150000</v>
      </c>
      <c r="E50" s="32">
        <v>0</v>
      </c>
      <c r="F50" s="32">
        <v>0</v>
      </c>
      <c r="G50" s="50">
        <f>D50/D51*100</f>
        <v>8.6430423509075194</v>
      </c>
      <c r="H50" s="84">
        <v>0</v>
      </c>
    </row>
    <row r="51" spans="1:8" ht="16.2" thickBot="1" x14ac:dyDescent="0.35">
      <c r="A51" s="91"/>
      <c r="B51" s="92"/>
      <c r="C51" s="3" t="s">
        <v>83</v>
      </c>
      <c r="D51" s="33">
        <f>D14+D18+D24+D35+D41+D44+D49+D50</f>
        <v>1735500</v>
      </c>
      <c r="E51" s="33">
        <f>E14+E18+E24+E35+E41+E44+E49+E50</f>
        <v>985159.12999999989</v>
      </c>
      <c r="F51" s="33">
        <f>F14+F18+F24+F35+F41+F44+F49+F50</f>
        <v>1232454.2599999998</v>
      </c>
      <c r="G51" s="51">
        <f>G14+G18+G24+G35+G41+G44+G49+G50</f>
        <v>100.00000000000001</v>
      </c>
      <c r="H51" s="88">
        <f>E51/F51</f>
        <v>0.79934741756663652</v>
      </c>
    </row>
    <row r="52" spans="1:8" ht="15" thickBot="1" x14ac:dyDescent="0.35">
      <c r="A52" s="93"/>
      <c r="B52" s="93"/>
      <c r="C52" s="34"/>
      <c r="D52" s="35"/>
      <c r="E52" s="35"/>
      <c r="F52" s="35"/>
      <c r="G52" s="36"/>
      <c r="H52" s="85"/>
    </row>
    <row r="53" spans="1:8" ht="15" thickBot="1" x14ac:dyDescent="0.35">
      <c r="A53" s="25"/>
      <c r="B53" s="8"/>
      <c r="C53" s="10"/>
      <c r="D53" s="29"/>
      <c r="E53" s="29"/>
      <c r="F53" s="29"/>
      <c r="G53" s="48"/>
      <c r="H53" s="85"/>
    </row>
    <row r="54" spans="1:8" ht="15" thickBot="1" x14ac:dyDescent="0.35">
      <c r="A54" s="27" t="s">
        <v>84</v>
      </c>
      <c r="B54" s="16"/>
      <c r="C54" s="4" t="s">
        <v>85</v>
      </c>
      <c r="D54" s="37">
        <f>SUM(D55:D56)</f>
        <v>0</v>
      </c>
      <c r="E54" s="37">
        <f>SUM(E55:E56)</f>
        <v>84247.5</v>
      </c>
      <c r="F54" s="37">
        <f>SUM(F55:F56)</f>
        <v>134247.5</v>
      </c>
      <c r="G54" s="52">
        <f>E63</f>
        <v>0</v>
      </c>
      <c r="H54" s="89">
        <f>E54/F54</f>
        <v>0.62755358572785336</v>
      </c>
    </row>
    <row r="55" spans="1:8" ht="29.4" thickBot="1" x14ac:dyDescent="0.35">
      <c r="A55" s="24"/>
      <c r="B55" s="15"/>
      <c r="C55" s="10" t="s">
        <v>86</v>
      </c>
      <c r="D55" s="29">
        <v>0</v>
      </c>
      <c r="E55" s="29">
        <v>0</v>
      </c>
      <c r="F55" s="29">
        <v>0</v>
      </c>
      <c r="G55" s="48">
        <v>0</v>
      </c>
      <c r="H55" s="85">
        <v>0</v>
      </c>
    </row>
    <row r="56" spans="1:8" ht="15" thickBot="1" x14ac:dyDescent="0.35">
      <c r="A56" s="24"/>
      <c r="B56" s="15"/>
      <c r="C56" s="10" t="s">
        <v>87</v>
      </c>
      <c r="D56" s="29">
        <v>0</v>
      </c>
      <c r="E56" s="29">
        <v>84247.5</v>
      </c>
      <c r="F56" s="29">
        <v>134247.5</v>
      </c>
      <c r="G56" s="48">
        <v>0</v>
      </c>
      <c r="H56" s="82">
        <f>E56/F56</f>
        <v>0.62755358572785336</v>
      </c>
    </row>
    <row r="57" spans="1:8" ht="15" thickBot="1" x14ac:dyDescent="0.35">
      <c r="A57" s="28"/>
      <c r="B57" s="17"/>
      <c r="C57" s="3" t="s">
        <v>88</v>
      </c>
      <c r="D57" s="33">
        <f>D55+D56</f>
        <v>0</v>
      </c>
      <c r="E57" s="33">
        <f>E55+E56</f>
        <v>84247.5</v>
      </c>
      <c r="F57" s="33">
        <f>F55+F56</f>
        <v>134247.5</v>
      </c>
      <c r="G57" s="53">
        <v>0</v>
      </c>
      <c r="H57" s="88">
        <f>E57/F57</f>
        <v>0.62755358572785336</v>
      </c>
    </row>
    <row r="58" spans="1:8" ht="15" thickBot="1" x14ac:dyDescent="0.35">
      <c r="A58" s="25"/>
      <c r="B58" s="8"/>
      <c r="C58" s="10"/>
      <c r="D58" s="29"/>
      <c r="E58" s="29"/>
      <c r="F58" s="29"/>
      <c r="G58" s="48"/>
      <c r="H58" s="85"/>
    </row>
    <row r="59" spans="1:8" ht="18.600000000000001" thickBot="1" x14ac:dyDescent="0.4">
      <c r="A59" s="94" t="s">
        <v>89</v>
      </c>
      <c r="B59" s="95"/>
      <c r="C59" s="3" t="s">
        <v>90</v>
      </c>
      <c r="D59" s="38">
        <f>D51+D57</f>
        <v>1735500</v>
      </c>
      <c r="E59" s="38">
        <f>E51+E57</f>
        <v>1069406.6299999999</v>
      </c>
      <c r="F59" s="38">
        <f>F51+F57</f>
        <v>1366701.7599999998</v>
      </c>
      <c r="G59" s="54">
        <f>D59/D59*100</f>
        <v>100</v>
      </c>
      <c r="H59" s="90">
        <f>E59/F59</f>
        <v>0.78247256372890017</v>
      </c>
    </row>
    <row r="61" spans="1:8" x14ac:dyDescent="0.3">
      <c r="C61" t="s">
        <v>97</v>
      </c>
    </row>
    <row r="62" spans="1:8" x14ac:dyDescent="0.3">
      <c r="C62" t="s">
        <v>96</v>
      </c>
    </row>
  </sheetData>
  <mergeCells count="3">
    <mergeCell ref="A51:B51"/>
    <mergeCell ref="A52:B52"/>
    <mergeCell ref="A59:B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RADA 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</dc:creator>
  <cp:lastModifiedBy>User</cp:lastModifiedBy>
  <cp:lastPrinted>2021-12-08T07:47:04Z</cp:lastPrinted>
  <dcterms:created xsi:type="dcterms:W3CDTF">2020-10-15T09:16:24Z</dcterms:created>
  <dcterms:modified xsi:type="dcterms:W3CDTF">2021-12-13T08:40:28Z</dcterms:modified>
</cp:coreProperties>
</file>